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<sst xmlns="http://schemas.openxmlformats.org/spreadsheetml/2006/main" count="13" uniqueCount="13">
  <si>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t</t>
  </si>
  <si>
    <t>UD</t>
  </si>
  <si>
    <r>
      <rPr>
        <sz val="10"/>
        <color indexed="8"/>
        <rFont val="Symbol"/>
        <family val="0"/>
      </rPr>
      <t></t>
    </r>
    <r>
      <rPr>
        <sz val="10"/>
        <color indexed="8"/>
        <rFont val="Albany"/>
        <family val="2"/>
      </rPr>
      <t>D</t>
    </r>
  </si>
  <si>
    <t>RCu</t>
  </si>
  <si>
    <r>
      <rPr>
        <sz val="10"/>
        <color indexed="8"/>
        <rFont val="Symbol"/>
        <family val="0"/>
      </rPr>
      <t></t>
    </r>
    <r>
      <rPr>
        <sz val="10"/>
        <color indexed="8"/>
        <rFont val="Albany"/>
        <family val="2"/>
      </rPr>
      <t>Cu</t>
    </r>
  </si>
  <si>
    <t>RNTC</t>
  </si>
  <si>
    <r>
      <rPr>
        <sz val="10"/>
        <color indexed="8"/>
        <rFont val="Symbol"/>
        <family val="0"/>
      </rPr>
      <t></t>
    </r>
    <r>
      <rPr>
        <sz val="10"/>
        <color indexed="8"/>
        <rFont val="Albany"/>
        <family val="2"/>
      </rPr>
      <t>NTC</t>
    </r>
  </si>
  <si>
    <t>UTh1 innen</t>
  </si>
  <si>
    <r>
      <rPr>
        <sz val="10"/>
        <color indexed="8"/>
        <rFont val="Symbol"/>
        <family val="0"/>
      </rPr>
      <t></t>
    </r>
    <r>
      <rPr>
        <sz val="10"/>
        <color indexed="8"/>
        <rFont val="Albany"/>
        <family val="2"/>
      </rPr>
      <t>Th1</t>
    </r>
  </si>
  <si>
    <t>UTh2 außen</t>
  </si>
  <si>
    <r>
      <rPr>
        <sz val="10"/>
        <color indexed="8"/>
        <rFont val="Symbol"/>
        <family val="0"/>
      </rPr>
      <t></t>
    </r>
    <r>
      <rPr>
        <sz val="10"/>
        <color indexed="8"/>
        <rFont val="Albany"/>
        <family val="2"/>
      </rPr>
      <t>Th2</t>
    </r>
  </si>
  <si>
    <r>
      <rPr>
        <sz val="10"/>
        <color indexed="8"/>
        <rFont val="Symbol"/>
        <family val="0"/>
      </rPr>
      <t></t>
    </r>
    <r>
      <rPr>
        <sz val="10"/>
        <color indexed="8"/>
        <rFont val="Albany"/>
        <family val="2"/>
      </rPr>
      <t>vergleich</t>
    </r>
  </si>
  <si>
    <r>
      <rPr>
        <sz val="10"/>
        <color indexed="8"/>
        <rFont val="Symbol"/>
        <family val="0"/>
      </rPr>
      <t></t>
    </r>
    <r>
      <rPr>
        <sz val="10"/>
        <color indexed="8"/>
        <rFont val="Albany"/>
        <family val="2"/>
      </rPr>
      <t>Raum</t>
    </r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</si>
</sst>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0.00000"/>
  </numFmts>
  <fonts count="3">
    <font>
      <sz val="10"/>
      <name val="Arial"/>
      <family val="0"/>
    </font>
    <font>
      <sz val="10"/>
      <color indexed="8"/>
      <name val="Albany"/>
      <family val="2"/>
    </font>
    <font>
      <sz val="10"/>
      <color indexed="8"/>
      <name val="Symbo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1" fillId="0" borderId="0" xfId="0" applyAlignment="1">
      <alignment horizontal="center"/>
    </xf>
    <xf numFmtId="164" fontId="1" fillId="0" borderId="0" xfId="0" applyAlignment="1">
      <alignment/>
    </xf>
    <xf numFmtId="164" fontId="0" fillId="0" borderId="0" xfId="0" applyAlignment="1">
      <alignment/>
    </xf>
    <xf numFmtId="165" fontId="1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N30"/>
  <sheetViews>
    <sheetView tabSelected="1" workbookViewId="0" topLeftCell="A4">
      <selection activeCell="D17" sqref="D17"/>
    </sheetView>
  </sheetViews>
  <sheetFormatPr defaultColWidth="11.421875" defaultRowHeight="12.75"/>
  <cols>
    <col min="1" max="1" width="0" style="0" hidden="1" customWidth="1"/>
    <col min="2" max="2" width="4.7109375" style="0" customWidth="1"/>
    <col min="3" max="3" width="8.28125" style="0" customWidth="1"/>
    <col min="4" max="4" width="7.8515625" style="0" customWidth="1"/>
    <col min="5" max="5" width="8.421875" style="0" customWidth="1"/>
    <col min="6" max="6" width="9.00390625" style="0" customWidth="1"/>
    <col min="7" max="7" width="9.7109375" style="0" customWidth="1"/>
    <col min="8" max="8" width="8.140625" style="0" customWidth="1"/>
    <col min="9" max="9" width="10.140625" style="0" customWidth="1"/>
    <col min="10" max="10" width="7.8515625" style="0" customWidth="1"/>
    <col min="11" max="12" width="9.7109375" style="0" customWidth="1"/>
    <col min="13" max="13" width="9.57421875" style="0" customWidth="1"/>
    <col min="14" max="14" width="10.00390625" style="0" customWidth="1"/>
    <col min="15" max="256" width="11.28125" style="0" customWidth="1"/>
  </cols>
  <sheetData>
    <row r="1" ht="13.5"/>
    <row r="2" ht="13.5"/>
    <row r="3" ht="13.5"/>
    <row r="4" ht="13.5"/>
    <row r="5" spans="2:14" ht="16.5">
      <c r="B5" s="1" t="s">
        <v>0</v>
      </c>
      <c r="C5" s="1" t="s">
        <v>1</v>
      </c>
      <c r="D5" s="2" t="s">
        <v>2</v>
      </c>
      <c r="E5" s="1" t="s">
        <v>3</v>
      </c>
      <c r="F5" s="2" t="s">
        <v>4</v>
      </c>
      <c r="G5" s="1" t="s">
        <v>5</v>
      </c>
      <c r="H5" s="2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</row>
    <row r="6" spans="2:14" ht="13.5">
      <c r="B6">
        <v>0</v>
      </c>
      <c r="C6">
        <v>0.20800000000000002</v>
      </c>
      <c r="D6" s="3">
        <f>C6*100</f>
        <v>0</v>
      </c>
      <c r="E6">
        <v>9.15</v>
      </c>
      <c r="F6" s="4">
        <v>21.3</v>
      </c>
      <c r="G6">
        <v>39.44</v>
      </c>
      <c r="H6" s="3">
        <f>1/(LN(G6*1000)/(LN($G$6*1000)*4245)+1/$M$6)</f>
        <v>0</v>
      </c>
      <c r="I6">
        <v>0</v>
      </c>
      <c r="J6" s="3">
        <f>I6/0.0435+M6</f>
        <v>0</v>
      </c>
      <c r="K6">
        <v>0</v>
      </c>
      <c r="L6" s="3">
        <f>K6/0.0435+M6</f>
        <v>0</v>
      </c>
      <c r="M6">
        <v>21.3</v>
      </c>
      <c r="N6">
        <v>22.5</v>
      </c>
    </row>
    <row r="7" spans="2:14" ht="13.5">
      <c r="B7">
        <v>2.5</v>
      </c>
      <c r="C7">
        <v>0.28200000000000003</v>
      </c>
      <c r="D7" s="3">
        <f>C7*100</f>
        <v>0</v>
      </c>
      <c r="E7">
        <v>9.42</v>
      </c>
      <c r="F7" s="4">
        <f>E7/$E$6*(235+$F$6)-235</f>
        <v>0</v>
      </c>
      <c r="G7">
        <v>28.04</v>
      </c>
      <c r="H7" s="3">
        <f>1/(LN(G7*1000)/(LN($G$6*1000)*4245)+1/$M$6)</f>
        <v>0</v>
      </c>
      <c r="I7">
        <v>0.27</v>
      </c>
      <c r="J7" s="3">
        <f>I7/0.0435+M7</f>
        <v>0</v>
      </c>
      <c r="K7">
        <v>0.31</v>
      </c>
      <c r="L7" s="3">
        <f>K7/0.0435+M7</f>
        <v>0</v>
      </c>
      <c r="M7">
        <v>21.5</v>
      </c>
      <c r="N7">
        <v>23</v>
      </c>
    </row>
    <row r="8" spans="2:14" ht="13.5">
      <c r="B8">
        <v>5</v>
      </c>
      <c r="C8">
        <v>0.341</v>
      </c>
      <c r="D8" s="3">
        <f>C8*100</f>
        <v>0</v>
      </c>
      <c r="E8">
        <v>9.64</v>
      </c>
      <c r="F8" s="4">
        <f>E8/$E$6*(235+$F$6)-235</f>
        <v>0</v>
      </c>
      <c r="G8">
        <v>21.239</v>
      </c>
      <c r="H8" s="3">
        <f>1/(LN(G8*1000)/(LN($G$6*1000)*4245)+1/$M$6)</f>
        <v>0</v>
      </c>
      <c r="I8">
        <v>0.53</v>
      </c>
      <c r="J8" s="3">
        <f>I8/0.0435+M8</f>
        <v>0</v>
      </c>
      <c r="K8">
        <v>0.56</v>
      </c>
      <c r="L8" s="3">
        <f>K8/0.0435+M8</f>
        <v>0</v>
      </c>
      <c r="M8">
        <v>21.6</v>
      </c>
      <c r="N8">
        <v>23</v>
      </c>
    </row>
    <row r="9" spans="2:14" ht="13.5">
      <c r="B9">
        <v>10</v>
      </c>
      <c r="C9">
        <v>0.442</v>
      </c>
      <c r="D9" s="3">
        <f>C9*100</f>
        <v>0</v>
      </c>
      <c r="E9">
        <v>10.03</v>
      </c>
      <c r="F9" s="4">
        <f>E9/$E$6*(235+$F$6)-235</f>
        <v>0</v>
      </c>
      <c r="G9">
        <v>13.11</v>
      </c>
      <c r="H9" s="3">
        <f>1/(LN(G9*1000)/(LN($G$6*1000)*4245)+1/$M$6)</f>
        <v>0</v>
      </c>
      <c r="I9">
        <v>1.004</v>
      </c>
      <c r="J9" s="3">
        <f>I9/0.0435+M9</f>
        <v>0</v>
      </c>
      <c r="K9">
        <v>1.01</v>
      </c>
      <c r="L9" s="3">
        <f>K9/0.0435+M9</f>
        <v>0</v>
      </c>
      <c r="M9">
        <v>21.6</v>
      </c>
      <c r="N9">
        <v>23</v>
      </c>
    </row>
    <row r="10" spans="2:14" ht="13.5">
      <c r="B10">
        <v>15</v>
      </c>
      <c r="C10">
        <v>0.523</v>
      </c>
      <c r="D10" s="3">
        <f>C10*100</f>
        <v>0</v>
      </c>
      <c r="E10">
        <v>10.43</v>
      </c>
      <c r="F10" s="4">
        <f>E10/$E$6*(235+$F$6)-235</f>
        <v>0</v>
      </c>
      <c r="G10">
        <v>9.104</v>
      </c>
      <c r="H10" s="3">
        <f>1/(LN(G10*1000)/(LN($G$6*1000)*4245)+1/$M$6)</f>
        <v>0</v>
      </c>
      <c r="I10">
        <v>1.387</v>
      </c>
      <c r="J10" s="3">
        <f>I10/0.0435+M10</f>
        <v>0</v>
      </c>
      <c r="K10">
        <v>1.37</v>
      </c>
      <c r="L10" s="3">
        <f>K10/0.0435+M10</f>
        <v>0</v>
      </c>
      <c r="M10">
        <v>21.6</v>
      </c>
      <c r="N10">
        <v>24</v>
      </c>
    </row>
    <row r="11" spans="2:14" ht="13.5">
      <c r="B11">
        <v>20</v>
      </c>
      <c r="C11">
        <v>0.587</v>
      </c>
      <c r="D11" s="3">
        <f>C11*100</f>
        <v>0</v>
      </c>
      <c r="E11">
        <v>10.58</v>
      </c>
      <c r="F11" s="4">
        <f>E11/$E$6*(235+$F$6)-235</f>
        <v>0</v>
      </c>
      <c r="G11">
        <v>6.886</v>
      </c>
      <c r="H11" s="3">
        <f>1/(LN(G11*1000)/(LN($G$6*1000)*4245)+1/$M$6)</f>
        <v>0</v>
      </c>
      <c r="I11">
        <v>1.693</v>
      </c>
      <c r="J11" s="3">
        <f>I11/0.0435+M11</f>
        <v>0</v>
      </c>
      <c r="K11">
        <v>1.646</v>
      </c>
      <c r="L11" s="3">
        <f>K11/0.0435+M11</f>
        <v>0</v>
      </c>
      <c r="M11">
        <v>21.7</v>
      </c>
      <c r="N11">
        <v>24.5</v>
      </c>
    </row>
    <row r="12" spans="2:14" ht="13.5">
      <c r="B12">
        <v>25</v>
      </c>
      <c r="C12">
        <v>0.638</v>
      </c>
      <c r="D12" s="3">
        <f>C12*100</f>
        <v>0</v>
      </c>
      <c r="E12">
        <v>10.78</v>
      </c>
      <c r="F12" s="4">
        <f>E12/$E$6*(235+$F$6)-235</f>
        <v>0</v>
      </c>
      <c r="G12">
        <v>5.582</v>
      </c>
      <c r="H12" s="3">
        <f>1/(LN(G12*1000)/(LN($G$6*1000)*4245)+1/$M$6)</f>
        <v>0</v>
      </c>
      <c r="I12">
        <v>1.935</v>
      </c>
      <c r="J12" s="3">
        <f>I12/0.0435+M12</f>
        <v>0</v>
      </c>
      <c r="K12">
        <v>1.8760000000000001</v>
      </c>
      <c r="L12" s="3">
        <f>K12/0.0435+M12</f>
        <v>0</v>
      </c>
      <c r="M12">
        <v>21.8</v>
      </c>
      <c r="N12">
        <v>25.25</v>
      </c>
    </row>
    <row r="13" spans="2:14" ht="13.5">
      <c r="B13">
        <v>30</v>
      </c>
      <c r="C13">
        <v>0.679</v>
      </c>
      <c r="D13" s="3">
        <f>C13*100</f>
        <v>0</v>
      </c>
      <c r="E13">
        <v>10.93</v>
      </c>
      <c r="F13" s="4">
        <f>E13/$E$6*(235+$F$6)-235</f>
        <v>0</v>
      </c>
      <c r="G13">
        <v>4.722</v>
      </c>
      <c r="H13" s="3">
        <f>1/(LN(G13*1000)/(LN($G$6*1000)*4245)+1/$M$6)</f>
        <v>0</v>
      </c>
      <c r="I13">
        <v>2.135</v>
      </c>
      <c r="J13" s="3">
        <f>I13/0.0435+M13</f>
        <v>0</v>
      </c>
      <c r="K13">
        <v>2.06</v>
      </c>
      <c r="L13" s="3">
        <f>K13/0.0435+M13</f>
        <v>0</v>
      </c>
      <c r="M13">
        <v>21.9</v>
      </c>
      <c r="N13">
        <v>25.5</v>
      </c>
    </row>
    <row r="14" spans="2:14" ht="13.5">
      <c r="B14">
        <v>35</v>
      </c>
      <c r="C14">
        <v>0.711</v>
      </c>
      <c r="D14" s="3">
        <f>C14*100</f>
        <v>0</v>
      </c>
      <c r="E14">
        <v>11.06</v>
      </c>
      <c r="F14" s="4">
        <f>E14/$E$6*(235+$F$6)-235</f>
        <v>0</v>
      </c>
      <c r="G14">
        <v>4.16</v>
      </c>
      <c r="H14" s="3">
        <f>1/(LN(G14*1000)/(LN($G$6*1000)*4245)+1/$M$6)</f>
        <v>0</v>
      </c>
      <c r="I14">
        <v>2.287</v>
      </c>
      <c r="J14" s="3">
        <f>I14/0.0435+M14</f>
        <v>0</v>
      </c>
      <c r="K14">
        <v>2.2</v>
      </c>
      <c r="L14" s="3">
        <f>K14/0.0435+M14</f>
        <v>0</v>
      </c>
      <c r="M14">
        <v>21.9</v>
      </c>
      <c r="N14">
        <v>25.5</v>
      </c>
    </row>
    <row r="15" spans="2:14" ht="13.5">
      <c r="B15">
        <v>40</v>
      </c>
      <c r="C15">
        <v>0.738</v>
      </c>
      <c r="D15" s="3">
        <f>C15*100</f>
        <v>0</v>
      </c>
      <c r="E15">
        <v>11.14</v>
      </c>
      <c r="F15" s="4">
        <f>E15/$E$6*(235+$F$6)-235</f>
        <v>0</v>
      </c>
      <c r="G15">
        <v>3.768</v>
      </c>
      <c r="H15" s="3">
        <f>1/(LN(G15*1000)/(LN($G$6*1000)*4245)+1/$M$6)</f>
        <v>0</v>
      </c>
      <c r="I15">
        <v>2.409</v>
      </c>
      <c r="J15" s="3">
        <f>I15/0.0435+M15</f>
        <v>0</v>
      </c>
      <c r="K15">
        <v>2.314</v>
      </c>
      <c r="L15" s="3">
        <f>K15/0.0435+M15</f>
        <v>0</v>
      </c>
      <c r="M15">
        <v>22</v>
      </c>
      <c r="N15">
        <v>26.5</v>
      </c>
    </row>
    <row r="16" spans="2:14" ht="13.5">
      <c r="B16">
        <v>45</v>
      </c>
      <c r="C16">
        <v>0.757</v>
      </c>
      <c r="D16" s="3">
        <f>C16*100</f>
        <v>0</v>
      </c>
      <c r="E16">
        <v>11.21</v>
      </c>
      <c r="F16" s="4">
        <f>E16/$E$6*(235+$F$6)-235</f>
        <v>0</v>
      </c>
      <c r="G16">
        <v>3.49</v>
      </c>
      <c r="H16" s="3">
        <f>1/(LN(G16*1000)/(LN($G$6*1000)*4245)+1/$M$6)</f>
        <v>0</v>
      </c>
      <c r="I16">
        <v>2.5060000000000002</v>
      </c>
      <c r="J16" s="3">
        <f>I16/0.0435+M16</f>
        <v>0</v>
      </c>
      <c r="K16">
        <v>2.406</v>
      </c>
      <c r="L16" s="3">
        <f>K16/0.0435+M16</f>
        <v>0</v>
      </c>
      <c r="M16">
        <v>22.1</v>
      </c>
      <c r="N16">
        <v>26.75</v>
      </c>
    </row>
    <row r="17" spans="2:14" ht="13.5">
      <c r="B17">
        <v>50</v>
      </c>
      <c r="C17">
        <v>0.773</v>
      </c>
      <c r="D17" s="3">
        <f>C17*100</f>
        <v>0</v>
      </c>
      <c r="E17">
        <v>11.26</v>
      </c>
      <c r="F17" s="4">
        <f>E17/$E$6*(235+$F$6)-235</f>
        <v>0</v>
      </c>
      <c r="G17">
        <v>3.29</v>
      </c>
      <c r="H17" s="3">
        <f>1/(LN(G17*1000)/(LN($G$6*1000)*4245)+1/$M$6)</f>
        <v>0</v>
      </c>
      <c r="I17">
        <v>2.58</v>
      </c>
      <c r="J17" s="3">
        <f>I17/0.0435+M17</f>
        <v>0</v>
      </c>
      <c r="K17">
        <v>2.47</v>
      </c>
      <c r="L17" s="3">
        <f>K17/0.0435+M17</f>
        <v>0</v>
      </c>
      <c r="M17">
        <v>22.1</v>
      </c>
      <c r="N17">
        <v>27</v>
      </c>
    </row>
    <row r="18" spans="2:14" ht="13.5">
      <c r="B18">
        <v>55</v>
      </c>
      <c r="C18">
        <v>0.787</v>
      </c>
      <c r="D18" s="3">
        <f>C18*100</f>
        <v>0</v>
      </c>
      <c r="E18">
        <v>11.31</v>
      </c>
      <c r="F18" s="4">
        <f>E18/$E$6*(235+$F$6)-235</f>
        <v>0</v>
      </c>
      <c r="G18">
        <v>3.133</v>
      </c>
      <c r="H18" s="3">
        <f>1/(LN(G18*1000)/(LN($G$6*1000)*4245)+1/$M$6)</f>
        <v>0</v>
      </c>
      <c r="I18">
        <v>2.646</v>
      </c>
      <c r="J18" s="3">
        <f>I18/0.0435+M18</f>
        <v>0</v>
      </c>
      <c r="K18">
        <v>2.532</v>
      </c>
      <c r="L18" s="3">
        <f>K18/0.0435+M18</f>
        <v>0</v>
      </c>
      <c r="M18">
        <v>22.2</v>
      </c>
      <c r="N18">
        <v>27.5</v>
      </c>
    </row>
    <row r="19" spans="2:14" ht="13.5">
      <c r="B19">
        <v>2.5</v>
      </c>
      <c r="C19">
        <v>0.723</v>
      </c>
      <c r="D19" s="3">
        <f>C19*100</f>
        <v>0</v>
      </c>
      <c r="E19">
        <v>11.1</v>
      </c>
      <c r="F19" s="4">
        <f>E19/$E$6*(235+$F$6)-235</f>
        <v>0</v>
      </c>
      <c r="G19">
        <v>3.833</v>
      </c>
      <c r="H19" s="3">
        <f>1/(LN(G19*1000)/(LN($G$6*1000)*4245)+1/$M$6)</f>
        <v>0</v>
      </c>
      <c r="I19">
        <v>2.366</v>
      </c>
      <c r="J19" s="3">
        <f>I19/0.0435+M19</f>
        <v>0</v>
      </c>
      <c r="K19">
        <v>2.228</v>
      </c>
      <c r="L19" s="3">
        <f>K19/0.0435+M19</f>
        <v>0</v>
      </c>
      <c r="M19">
        <v>22.2</v>
      </c>
      <c r="N19">
        <v>27</v>
      </c>
    </row>
    <row r="20" spans="2:14" ht="13.5">
      <c r="B20">
        <v>5</v>
      </c>
      <c r="C20">
        <v>0.668</v>
      </c>
      <c r="D20" s="3">
        <f>C20*100</f>
        <v>0</v>
      </c>
      <c r="E20">
        <v>10.91</v>
      </c>
      <c r="F20" s="4">
        <f>E20/$E$6*(235+$F$6)-235</f>
        <v>0</v>
      </c>
      <c r="G20">
        <v>4.622</v>
      </c>
      <c r="H20" s="3">
        <f>1/(LN(G20*1000)/(LN($G$6*1000)*4245)+1/$M$6)</f>
        <v>0</v>
      </c>
      <c r="I20">
        <v>2.123</v>
      </c>
      <c r="J20" s="3">
        <f>I20/0.0435+M20</f>
        <v>0</v>
      </c>
      <c r="K20">
        <v>1.98</v>
      </c>
      <c r="L20" s="3">
        <f>K20/0.0435+M20</f>
        <v>0</v>
      </c>
      <c r="M20">
        <v>22.2</v>
      </c>
      <c r="N20">
        <v>26.5</v>
      </c>
    </row>
    <row r="21" spans="2:14" ht="13.5">
      <c r="B21">
        <v>10</v>
      </c>
      <c r="C21">
        <v>0.582</v>
      </c>
      <c r="D21" s="3">
        <f>C21*100</f>
        <v>0</v>
      </c>
      <c r="E21">
        <v>10.6</v>
      </c>
      <c r="F21" s="4">
        <f>E21/$E$6*(235+$F$6)-235</f>
        <v>0</v>
      </c>
      <c r="G21">
        <v>6.568</v>
      </c>
      <c r="H21" s="3">
        <f>1/(LN(G21*1000)/(LN($G$6*1000)*4245)+1/$M$6)</f>
        <v>0</v>
      </c>
      <c r="I21">
        <v>1.715</v>
      </c>
      <c r="J21" s="3">
        <f>I21/0.0435+M21</f>
        <v>0</v>
      </c>
      <c r="K21">
        <v>1.6</v>
      </c>
      <c r="L21" s="3">
        <f>K21/0.0435+M21</f>
        <v>0</v>
      </c>
      <c r="M21">
        <v>22.3</v>
      </c>
      <c r="N21">
        <v>26</v>
      </c>
    </row>
    <row r="22" spans="2:14" ht="13.5">
      <c r="B22">
        <v>15</v>
      </c>
      <c r="C22">
        <v>0.516</v>
      </c>
      <c r="D22" s="3">
        <f>C22*100</f>
        <v>0</v>
      </c>
      <c r="E22">
        <v>10.35</v>
      </c>
      <c r="F22" s="4">
        <f>E22/$E$6*(235+$F$6)-235</f>
        <v>0</v>
      </c>
      <c r="G22">
        <v>8.7</v>
      </c>
      <c r="H22" s="3">
        <f>1/(LN(G22*1000)/(LN($G$6*1000)*4245)+1/$M$6)</f>
        <v>0</v>
      </c>
      <c r="I22">
        <v>1.396</v>
      </c>
      <c r="J22" s="3">
        <f>I22/0.0435+M22</f>
        <v>0</v>
      </c>
      <c r="K22">
        <v>1.305</v>
      </c>
      <c r="L22" s="3">
        <f>K22/0.0435+M22</f>
        <v>0</v>
      </c>
      <c r="M22">
        <v>22.4</v>
      </c>
      <c r="N22">
        <v>25.25</v>
      </c>
    </row>
    <row r="23" spans="2:14" ht="13.5">
      <c r="B23">
        <v>20</v>
      </c>
      <c r="C23">
        <v>0.465</v>
      </c>
      <c r="D23" s="3">
        <f>C23*100</f>
        <v>0</v>
      </c>
      <c r="E23">
        <v>10.15</v>
      </c>
      <c r="F23" s="4">
        <f>E23/$E$6*(235+$F$6)-235</f>
        <v>0</v>
      </c>
      <c r="G23">
        <v>10.98</v>
      </c>
      <c r="H23" s="3">
        <f>1/(LN(G23*1000)/(LN($G$6*1000)*4245)+1/$M$6)</f>
        <v>0</v>
      </c>
      <c r="I23">
        <v>1.14</v>
      </c>
      <c r="J23" s="3">
        <f>I23/0.0435+M23</f>
        <v>0</v>
      </c>
      <c r="K23">
        <v>1.07</v>
      </c>
      <c r="L23" s="3">
        <f>K23/0.0435+M23</f>
        <v>0</v>
      </c>
      <c r="M23">
        <v>22.4</v>
      </c>
      <c r="N23">
        <v>24.75</v>
      </c>
    </row>
    <row r="24" spans="2:14" ht="13.5">
      <c r="B24">
        <v>25</v>
      </c>
      <c r="C24">
        <v>0.423</v>
      </c>
      <c r="D24" s="3">
        <f>C24*100</f>
        <v>0</v>
      </c>
      <c r="E24">
        <v>9.99</v>
      </c>
      <c r="F24" s="4">
        <f>E24/$E$6*(235+$F$6)-235</f>
        <v>0</v>
      </c>
      <c r="G24">
        <v>13.3</v>
      </c>
      <c r="H24" s="3">
        <f>1/(LN(G24*1000)/(LN($G$6*1000)*4245)+1/$M$6)</f>
        <v>0</v>
      </c>
      <c r="I24">
        <v>0.9440000000000001</v>
      </c>
      <c r="J24" s="3">
        <f>I24/0.0435+M24</f>
        <v>0</v>
      </c>
      <c r="K24">
        <v>0.88</v>
      </c>
      <c r="L24" s="3">
        <f>K24/0.0435+M24</f>
        <v>0</v>
      </c>
      <c r="M24">
        <v>22.4</v>
      </c>
      <c r="N24">
        <v>24.5</v>
      </c>
    </row>
    <row r="25" spans="2:14" ht="13.5">
      <c r="B25">
        <v>30</v>
      </c>
      <c r="C25">
        <v>0.39</v>
      </c>
      <c r="D25" s="3">
        <f>C25*100</f>
        <v>0</v>
      </c>
      <c r="E25">
        <v>9.86</v>
      </c>
      <c r="F25" s="4">
        <f>E25/$E$6*(235+$F$6)-235</f>
        <v>0</v>
      </c>
      <c r="G25">
        <v>15.575</v>
      </c>
      <c r="H25" s="3">
        <f>1/(LN(G25*1000)/(LN($G$6*1000)*4245)+1/$M$6)</f>
        <v>0</v>
      </c>
      <c r="I25">
        <v>0.782</v>
      </c>
      <c r="J25" s="3">
        <f>I25/0.0435+M25</f>
        <v>0</v>
      </c>
      <c r="K25">
        <v>0.74</v>
      </c>
      <c r="L25" s="3">
        <f>K25/0.0435+M25</f>
        <v>0</v>
      </c>
      <c r="M25">
        <v>22.5</v>
      </c>
      <c r="N25">
        <v>24.25</v>
      </c>
    </row>
    <row r="26" spans="2:14" ht="13.5">
      <c r="B26">
        <v>35</v>
      </c>
      <c r="C26">
        <v>0.362</v>
      </c>
      <c r="D26" s="3">
        <f>C26*100</f>
        <v>0</v>
      </c>
      <c r="E26">
        <v>9.76</v>
      </c>
      <c r="F26" s="4">
        <f>E26/$E$6*(235+$F$6)-235</f>
        <v>0</v>
      </c>
      <c r="G26">
        <v>17.768</v>
      </c>
      <c r="H26" s="3">
        <f>1/(LN(G26*1000)/(LN($G$6*1000)*4245)+1/$M$6)</f>
        <v>0</v>
      </c>
      <c r="I26">
        <v>0.65</v>
      </c>
      <c r="J26" s="3">
        <f>I26/0.0435+M26</f>
        <v>0</v>
      </c>
      <c r="K26">
        <v>0.615</v>
      </c>
      <c r="L26" s="3">
        <f>K26/0.0435+M26</f>
        <v>0</v>
      </c>
      <c r="M26">
        <v>22.4</v>
      </c>
      <c r="N26">
        <v>24</v>
      </c>
    </row>
    <row r="27" spans="2:14" ht="13.5">
      <c r="B27">
        <v>40</v>
      </c>
      <c r="C27">
        <v>0.34</v>
      </c>
      <c r="D27" s="3">
        <f>C27*100</f>
        <v>0</v>
      </c>
      <c r="E27">
        <v>9.67</v>
      </c>
      <c r="F27" s="4">
        <f>E27/$E$6*(235+$F$6)-235</f>
        <v>0</v>
      </c>
      <c r="G27">
        <v>19.87</v>
      </c>
      <c r="H27" s="3">
        <f>1/(LN(G27*1000)/(LN($G$6*1000)*4245)+1/$M$6)</f>
        <v>0</v>
      </c>
      <c r="I27">
        <v>0.54</v>
      </c>
      <c r="J27" s="3">
        <f>I27/0.0435+M27</f>
        <v>0</v>
      </c>
      <c r="K27">
        <v>0.514</v>
      </c>
      <c r="L27" s="3">
        <f>K27/0.0435+M27</f>
        <v>0</v>
      </c>
      <c r="M27">
        <v>22.5</v>
      </c>
      <c r="N27">
        <v>23.75</v>
      </c>
    </row>
    <row r="28" spans="2:14" ht="13.5">
      <c r="B28">
        <v>45</v>
      </c>
      <c r="C28">
        <v>0.322</v>
      </c>
      <c r="D28" s="3">
        <f>C28*100</f>
        <v>0</v>
      </c>
      <c r="E28">
        <v>9.6</v>
      </c>
      <c r="F28" s="4">
        <f>E28/$E$6*(235+$F$6)-235</f>
        <v>0</v>
      </c>
      <c r="G28">
        <v>21.736</v>
      </c>
      <c r="H28" s="3">
        <f>1/(LN(G28*1000)/(LN($G$6*1000)*4245)+1/$M$6)</f>
        <v>0</v>
      </c>
      <c r="I28">
        <v>0.455</v>
      </c>
      <c r="J28" s="3">
        <f>I28/0.0435+M28</f>
        <v>0</v>
      </c>
      <c r="K28">
        <v>0.433</v>
      </c>
      <c r="L28" s="3">
        <f>K28/0.0435+M28</f>
        <v>0</v>
      </c>
      <c r="M28">
        <v>22.6</v>
      </c>
      <c r="N28">
        <v>23.5</v>
      </c>
    </row>
    <row r="29" spans="2:14" ht="13.5">
      <c r="B29">
        <v>50</v>
      </c>
      <c r="C29">
        <v>0.307</v>
      </c>
      <c r="D29" s="3">
        <f>C29*100</f>
        <v>0</v>
      </c>
      <c r="E29">
        <v>9.54</v>
      </c>
      <c r="F29" s="4">
        <f>E29/$E$6*(235+$F$6)-235</f>
        <v>0</v>
      </c>
      <c r="G29">
        <v>23.42</v>
      </c>
      <c r="H29" s="3">
        <f>1/(LN(G29*1000)/(LN($G$6*1000)*4245)+1/$M$6)</f>
        <v>0</v>
      </c>
      <c r="I29">
        <v>0.38</v>
      </c>
      <c r="J29" s="3">
        <f>I29/0.0435+M29</f>
        <v>0</v>
      </c>
      <c r="K29">
        <v>0.366</v>
      </c>
      <c r="L29" s="3">
        <f>K29/0.0435+M29</f>
        <v>0</v>
      </c>
      <c r="M29">
        <v>22.7</v>
      </c>
      <c r="N29">
        <v>23.5</v>
      </c>
    </row>
    <row r="30" spans="2:14" ht="13.5">
      <c r="B30">
        <v>55</v>
      </c>
      <c r="C30">
        <v>0.29</v>
      </c>
      <c r="D30" s="3">
        <f>C30*100</f>
        <v>0</v>
      </c>
      <c r="E30">
        <v>9.5</v>
      </c>
      <c r="F30" s="4">
        <f>E30/$E$6*(235+$F$6)-235</f>
        <v>0</v>
      </c>
      <c r="G30">
        <v>24.938</v>
      </c>
      <c r="H30" s="3">
        <f>1/(LN(G30*1000)/(LN($G$6*1000)*4245)+1/$M$6)</f>
        <v>0</v>
      </c>
      <c r="I30">
        <v>0.324</v>
      </c>
      <c r="J30" s="3">
        <f>I30/0.0435+M30</f>
        <v>0</v>
      </c>
      <c r="K30">
        <v>0.31</v>
      </c>
      <c r="L30" s="3">
        <f>K30/0.0435+M30</f>
        <v>0</v>
      </c>
      <c r="M30">
        <v>22.6</v>
      </c>
      <c r="N30">
        <v>23.5</v>
      </c>
    </row>
  </sheetData>
  <printOptions/>
  <pageMargins left="0.7875" right="0.7875" top="0.7875" bottom="0.7875" header="0.5" footer="0.5"/>
  <pageSetup cellComments="asDisplayed"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28"/>
  <sheetViews>
    <sheetView workbookViewId="0" topLeftCell="A1">
      <selection activeCell="D7" sqref="D7"/>
    </sheetView>
  </sheetViews>
  <sheetFormatPr defaultColWidth="11.421875" defaultRowHeight="12.75"/>
  <cols>
    <col min="1" max="256" width="11.28125" style="0" customWidth="1"/>
  </cols>
  <sheetData>
    <row r="1" ht="13.5"/>
    <row r="2" ht="13.5"/>
    <row r="3" ht="13.5"/>
    <row r="4" spans="1:2" ht="13.5">
      <c r="A4" s="4">
        <v>0</v>
      </c>
      <c r="B4" s="4">
        <v>21.3</v>
      </c>
    </row>
    <row r="5" spans="1:2" ht="13.5">
      <c r="A5" s="4">
        <v>2.5</v>
      </c>
      <c r="B5" s="4">
        <v>28.862950819672108</v>
      </c>
    </row>
    <row r="6" spans="1:2" ht="13.5">
      <c r="A6" s="4">
        <v>5</v>
      </c>
      <c r="B6" s="4">
        <v>35.025355191256835</v>
      </c>
    </row>
    <row r="7" spans="1:2" ht="13.5">
      <c r="A7" s="4">
        <v>10</v>
      </c>
      <c r="B7" s="4">
        <v>45.94961748633875</v>
      </c>
    </row>
    <row r="8" spans="1:2" ht="13.5">
      <c r="A8" s="4">
        <v>15</v>
      </c>
      <c r="B8" s="4">
        <v>57.15398907103821</v>
      </c>
    </row>
    <row r="9" spans="1:2" ht="13.5">
      <c r="A9" s="4">
        <v>20</v>
      </c>
      <c r="B9" s="4">
        <v>61.355628415300544</v>
      </c>
    </row>
    <row r="10" spans="1:2" ht="13.5">
      <c r="A10" s="4">
        <v>25</v>
      </c>
      <c r="B10" s="4">
        <v>66.95781420765024</v>
      </c>
    </row>
    <row r="11" spans="1:2" ht="13.5">
      <c r="A11" s="4">
        <v>30</v>
      </c>
      <c r="B11" s="4">
        <v>71.15945355191258</v>
      </c>
    </row>
    <row r="12" spans="1:2" ht="13.5">
      <c r="A12" s="4">
        <v>35</v>
      </c>
      <c r="B12" s="4">
        <v>74.80087431693988</v>
      </c>
    </row>
    <row r="13" spans="1:2" ht="13.5">
      <c r="A13" s="4">
        <v>40</v>
      </c>
      <c r="B13" s="4">
        <v>77.04174863387982</v>
      </c>
    </row>
    <row r="14" spans="1:2" ht="13.5">
      <c r="A14" s="4">
        <v>45</v>
      </c>
      <c r="B14" s="4">
        <v>79.00251366120216</v>
      </c>
    </row>
    <row r="15" spans="1:2" ht="13.5">
      <c r="A15" s="4">
        <v>50</v>
      </c>
      <c r="B15" s="4">
        <v>80.40306010928964</v>
      </c>
    </row>
    <row r="16" spans="1:2" ht="13.5">
      <c r="A16" s="4">
        <v>55</v>
      </c>
      <c r="B16" s="4">
        <v>81.80360655737707</v>
      </c>
    </row>
    <row r="17" spans="1:2" ht="13.5">
      <c r="A17" s="4">
        <v>2.5</v>
      </c>
      <c r="B17" s="4">
        <v>75.92131147540988</v>
      </c>
    </row>
    <row r="18" spans="1:2" ht="13.5">
      <c r="A18" s="4">
        <v>5</v>
      </c>
      <c r="B18" s="4">
        <v>70.5992349726776</v>
      </c>
    </row>
    <row r="19" spans="1:2" ht="13.5">
      <c r="A19" s="4">
        <v>10</v>
      </c>
      <c r="B19" s="4">
        <v>61.915846994535514</v>
      </c>
    </row>
    <row r="20" spans="1:2" ht="13.5">
      <c r="A20" s="4">
        <v>15</v>
      </c>
      <c r="B20" s="4">
        <v>54.91311475409833</v>
      </c>
    </row>
    <row r="21" spans="1:2" ht="13.5">
      <c r="A21">
        <v>20</v>
      </c>
      <c r="B21" s="4">
        <v>49.31092896174863</v>
      </c>
    </row>
    <row r="22" spans="1:2" ht="13.5">
      <c r="A22">
        <v>25</v>
      </c>
      <c r="B22" s="4">
        <v>44.82918032786887</v>
      </c>
    </row>
    <row r="23" spans="1:2" ht="13.5">
      <c r="A23">
        <v>30</v>
      </c>
      <c r="B23" s="4">
        <v>41.18775956284156</v>
      </c>
    </row>
    <row r="24" spans="1:2" ht="13.5">
      <c r="A24">
        <v>35</v>
      </c>
      <c r="B24" s="4">
        <v>38.386666666666656</v>
      </c>
    </row>
    <row r="25" spans="1:2" ht="13.5">
      <c r="A25">
        <v>40</v>
      </c>
      <c r="B25" s="4">
        <v>35.86568306010929</v>
      </c>
    </row>
    <row r="26" spans="1:2" ht="13.5">
      <c r="A26">
        <v>45</v>
      </c>
      <c r="B26" s="4">
        <v>33.90491803278684</v>
      </c>
    </row>
    <row r="27" spans="1:2" ht="13.5">
      <c r="A27">
        <v>50</v>
      </c>
      <c r="B27" s="4">
        <v>32.224262295081985</v>
      </c>
    </row>
    <row r="28" spans="1:2" ht="13.5">
      <c r="A28">
        <v>55</v>
      </c>
      <c r="B28" s="4">
        <v>31.103825136612045</v>
      </c>
    </row>
  </sheetData>
  <printOptions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2" sqref="A32"/>
    </sheetView>
  </sheetViews>
  <sheetFormatPr defaultColWidth="11.421875" defaultRowHeight="12.75"/>
  <cols>
    <col min="1" max="256" width="11.28125" style="0" customWidth="1"/>
  </cols>
  <sheetData>
    <row r="1" ht="13.5"/>
  </sheetData>
  <printOptions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Hacker</dc:creator>
  <cp:keywords/>
  <dc:description/>
  <cp:lastModifiedBy>a Hacker</cp:lastModifiedBy>
  <cp:lastPrinted>1601-01-01T00:02:05Z</cp:lastPrinted>
  <dcterms:created xsi:type="dcterms:W3CDTF">2003-11-10T12:48:28Z</dcterms:created>
  <dcterms:modified xsi:type="dcterms:W3CDTF">2003-11-10T15:21:11Z</dcterms:modified>
  <cp:category/>
  <cp:version/>
  <cp:contentType/>
  <cp:contentStatus/>
  <cp:revision>20</cp:revision>
</cp:coreProperties>
</file>